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20" yWindow="45" windowWidth="15135" windowHeight="8130"/>
  </bookViews>
  <sheets>
    <sheet name="NYS Estimated Reimbursement" sheetId="1" r:id="rId1"/>
  </sheets>
  <calcPr calcId="145621"/>
</workbook>
</file>

<file path=xl/calcChain.xml><?xml version="1.0" encoding="utf-8"?>
<calcChain xmlns="http://schemas.openxmlformats.org/spreadsheetml/2006/main">
  <c r="N9" i="1" l="1"/>
  <c r="N11" i="1" s="1"/>
  <c r="N13" i="1" s="1"/>
  <c r="N8" i="1"/>
  <c r="N7" i="1"/>
  <c r="D25" i="1"/>
  <c r="D24" i="1"/>
  <c r="G15" i="1" l="1"/>
  <c r="C7" i="1" l="1"/>
  <c r="G7" i="1" s="1"/>
  <c r="C8" i="1"/>
  <c r="D22" i="1" s="1"/>
  <c r="C9" i="1"/>
  <c r="D21" i="1" s="1"/>
  <c r="D28" i="1"/>
  <c r="G8" i="1" l="1"/>
  <c r="G9" i="1"/>
  <c r="G11" i="1" l="1"/>
  <c r="G13" i="1" s="1"/>
  <c r="G17" i="1" s="1"/>
  <c r="D27" i="1" s="1"/>
  <c r="D29" i="1" s="1"/>
</calcChain>
</file>

<file path=xl/sharedStrings.xml><?xml version="1.0" encoding="utf-8"?>
<sst xmlns="http://schemas.openxmlformats.org/spreadsheetml/2006/main" count="46" uniqueCount="42">
  <si>
    <t>Estimated Daily Participation</t>
  </si>
  <si>
    <t>Free</t>
  </si>
  <si>
    <t>Reduced</t>
  </si>
  <si>
    <t>Paid</t>
  </si>
  <si>
    <t>National School Lunch Program Estimated Reimbursement</t>
  </si>
  <si>
    <t xml:space="preserve">Federal Funding: </t>
  </si>
  <si>
    <t xml:space="preserve">                   Free:</t>
  </si>
  <si>
    <t xml:space="preserve">                   Reduced:</t>
  </si>
  <si>
    <t xml:space="preserve">                   Paid: </t>
  </si>
  <si>
    <t>*Reimbursement Rates:</t>
  </si>
  <si>
    <t xml:space="preserve">INSTRUCTIONS: Enter the number of children you expect to participate in your lunch program each day in the box above entitled "Estimated Daily Participation." The spreadsheet will give you an estimated monthly reimbursement amount from the National School Lunch Program based on average percentages of eligible free, reduced and paid students.  Actual reimbursement will depend on current reimbursement rates and your actual percentages of eligible free, reduced-price and paid children and lunch participation. </t>
  </si>
  <si>
    <t xml:space="preserve">Daily Average Total </t>
  </si>
  <si>
    <t>Total Estimated Reimbursement</t>
  </si>
  <si>
    <t>*Federal reimbursement and commodity rates change each year and become effective July 1st through June 30th.</t>
  </si>
  <si>
    <t>**Commodities are ordered by schools in lieu of cash. A dollar amount is assigned to schools based on projected and past number of meals served.</t>
  </si>
  <si>
    <t>Student Lunch Prices</t>
  </si>
  <si>
    <t xml:space="preserve"># of Operating Days </t>
  </si>
  <si>
    <t>***Paid</t>
  </si>
  <si>
    <t>***Average Student Lunch Price (New SFA's must meet the Paid Lunch Equity Requirement (PLE) and charge a minimum of $2.70</t>
  </si>
  <si>
    <t>FNS defines "nonprogram foods" as those foods and beverages sold in a participating school other than the reimbursablel meals and meal supplements that are purchased using funds from the nonprofit school food service account.</t>
  </si>
  <si>
    <t>Nonprogram foods include a la carte items and adult meals.</t>
  </si>
  <si>
    <t>Non-Program Food Sales:</t>
  </si>
  <si>
    <t>Adult meal price is the total free reimbursement + USDA foods rate + applicable tax</t>
  </si>
  <si>
    <t>**USDA Foods</t>
  </si>
  <si>
    <t xml:space="preserve">USDA Foods: </t>
  </si>
  <si>
    <r>
      <t xml:space="preserve">     </t>
    </r>
    <r>
      <rPr>
        <b/>
        <sz val="11"/>
        <color indexed="8"/>
        <rFont val="Calibri"/>
        <family val="2"/>
      </rPr>
      <t xml:space="preserve">  Annual Total Program Funds:</t>
    </r>
  </si>
  <si>
    <t>School Breakfast Program Estimated Reimbursement</t>
  </si>
  <si>
    <t># of Operating Days</t>
  </si>
  <si>
    <t>Reduced:</t>
  </si>
  <si>
    <t>Free:</t>
  </si>
  <si>
    <t xml:space="preserve">Paid: </t>
  </si>
  <si>
    <t>Daily Average Total</t>
  </si>
  <si>
    <t>*Reimbursement Rates</t>
  </si>
  <si>
    <t>Student Breakfast Prices</t>
  </si>
  <si>
    <t xml:space="preserve">                             Reduced </t>
  </si>
  <si>
    <t xml:space="preserve">                            Paid</t>
  </si>
  <si>
    <t xml:space="preserve">                            Reduced</t>
  </si>
  <si>
    <t xml:space="preserve">                              Annual BreakfastReimbursement</t>
  </si>
  <si>
    <t>Annual Lunch Reimbursement</t>
  </si>
  <si>
    <t>Estimated Program Revenue</t>
  </si>
  <si>
    <t>2016-2017 Lunch Reimbursement Rates</t>
  </si>
  <si>
    <t>2016-2017 Breakfast Reimbursement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</si>
</sst>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0000"/>
  </numFmts>
  <fonts count="6" x14ac:knownFonts="1">
    <font>
      <sz val="11"/>
      <color theme="1"/>
      <name val="Calibri"/>
      <family val="2"/>
      <scheme val="minor"/>
    </font>
    <font>
      <b/>
      <sz val="11"/>
      <color indexed="8"/>
      <name val="Calibri"/>
      <family val="2"/>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59999389629810485"/>
        <bgColor indexed="65"/>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4" fillId="5" borderId="0" applyNumberFormat="0" applyBorder="0" applyAlignment="0" applyProtection="0"/>
  </cellStyleXfs>
  <cellXfs count="101">
    <xf numFmtId="0" fontId="0" fillId="0" borderId="0" xfId="0"/>
    <xf numFmtId="0" fontId="3" fillId="0" borderId="0" xfId="0" applyFont="1" applyAlignment="1"/>
    <xf numFmtId="0" fontId="0" fillId="0" borderId="0" xfId="0" applyBorder="1"/>
    <xf numFmtId="0" fontId="0" fillId="0" borderId="0" xfId="0" applyBorder="1" applyAlignment="1">
      <alignment horizontal="center"/>
    </xf>
    <xf numFmtId="0" fontId="0" fillId="0" borderId="1" xfId="0" applyBorder="1"/>
    <xf numFmtId="165" fontId="0" fillId="0" borderId="0" xfId="0" applyNumberFormat="1" applyBorder="1" applyAlignment="1">
      <alignment horizontal="center"/>
    </xf>
    <xf numFmtId="0" fontId="0" fillId="0" borderId="0" xfId="0" applyBorder="1" applyAlignment="1">
      <alignment horizontal="right"/>
    </xf>
    <xf numFmtId="0" fontId="2" fillId="3" borderId="5" xfId="0" applyFont="1" applyFill="1" applyBorder="1" applyAlignment="1" applyProtection="1">
      <alignment horizontal="center"/>
      <protection locked="0"/>
    </xf>
    <xf numFmtId="0" fontId="0" fillId="0" borderId="0" xfId="0" applyBorder="1" applyAlignment="1" applyProtection="1">
      <alignment horizontal="center"/>
    </xf>
    <xf numFmtId="0" fontId="2" fillId="0" borderId="0" xfId="0" applyFont="1"/>
    <xf numFmtId="0" fontId="0" fillId="0" borderId="0" xfId="0" applyFill="1" applyAlignment="1">
      <alignment horizontal="center" vertical="top"/>
    </xf>
    <xf numFmtId="0" fontId="0" fillId="0" borderId="0" xfId="0" applyNumberFormat="1" applyAlignment="1">
      <alignment horizontal="center" wrapText="1"/>
    </xf>
    <xf numFmtId="0" fontId="0" fillId="0" borderId="0" xfId="0" applyFill="1" applyBorder="1"/>
    <xf numFmtId="164" fontId="0" fillId="0" borderId="0" xfId="0" applyNumberFormat="1" applyFill="1" applyBorder="1" applyProtection="1"/>
    <xf numFmtId="164" fontId="0" fillId="0" borderId="0" xfId="0" applyNumberFormat="1" applyFill="1" applyBorder="1"/>
    <xf numFmtId="164" fontId="2" fillId="0" borderId="0" xfId="0" applyNumberFormat="1" applyFont="1" applyFill="1" applyBorder="1"/>
    <xf numFmtId="0" fontId="0" fillId="0" borderId="0" xfId="0" applyFill="1" applyBorder="1" applyAlignment="1">
      <alignment horizontal="center" vertical="top"/>
    </xf>
    <xf numFmtId="0" fontId="0" fillId="0" borderId="0" xfId="0" applyAlignment="1">
      <alignment horizontal="center"/>
    </xf>
    <xf numFmtId="0" fontId="0" fillId="0" borderId="4" xfId="0" applyBorder="1"/>
    <xf numFmtId="0" fontId="0" fillId="0" borderId="13" xfId="0" applyBorder="1"/>
    <xf numFmtId="0" fontId="0" fillId="0" borderId="0" xfId="0" applyBorder="1"/>
    <xf numFmtId="0" fontId="0" fillId="0" borderId="2" xfId="0" applyBorder="1"/>
    <xf numFmtId="1" fontId="0" fillId="0" borderId="0" xfId="0" applyNumberFormat="1" applyBorder="1" applyAlignment="1" applyProtection="1">
      <alignment horizontal="center"/>
    </xf>
    <xf numFmtId="0" fontId="0" fillId="0" borderId="0" xfId="0" applyBorder="1" applyProtection="1"/>
    <xf numFmtId="0" fontId="0" fillId="0" borderId="0" xfId="0" applyProtection="1"/>
    <xf numFmtId="0" fontId="0" fillId="0" borderId="0" xfId="0" applyFill="1" applyBorder="1" applyProtection="1"/>
    <xf numFmtId="0" fontId="0" fillId="0" borderId="5" xfId="0" applyBorder="1"/>
    <xf numFmtId="1"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Border="1" applyAlignment="1">
      <alignment horizontal="right"/>
    </xf>
    <xf numFmtId="164" fontId="0" fillId="0" borderId="5" xfId="0" applyNumberFormat="1" applyBorder="1" applyAlignment="1" applyProtection="1">
      <alignment horizontal="center"/>
      <protection locked="0"/>
    </xf>
    <xf numFmtId="0" fontId="0" fillId="0" borderId="5" xfId="0" applyFill="1" applyBorder="1" applyAlignment="1">
      <alignment horizontal="right"/>
    </xf>
    <xf numFmtId="0" fontId="0" fillId="0" borderId="5" xfId="0" applyBorder="1" applyAlignment="1">
      <alignment horizontal="center"/>
    </xf>
    <xf numFmtId="165" fontId="0" fillId="0" borderId="5" xfId="0" applyNumberFormat="1" applyBorder="1" applyAlignment="1" applyProtection="1">
      <alignment horizontal="center"/>
      <protection locked="0"/>
    </xf>
    <xf numFmtId="8" fontId="0" fillId="0" borderId="5" xfId="0" applyNumberFormat="1" applyBorder="1" applyAlignment="1" applyProtection="1">
      <alignment horizontal="center"/>
      <protection locked="0"/>
    </xf>
    <xf numFmtId="0" fontId="0" fillId="0" borderId="20" xfId="0" applyBorder="1" applyAlignment="1">
      <alignment horizontal="center"/>
    </xf>
    <xf numFmtId="164" fontId="0" fillId="0" borderId="21" xfId="0" applyNumberFormat="1" applyBorder="1"/>
    <xf numFmtId="0" fontId="0" fillId="0" borderId="20" xfId="0" applyBorder="1"/>
    <xf numFmtId="0" fontId="0" fillId="0" borderId="20" xfId="0" applyFill="1" applyBorder="1"/>
    <xf numFmtId="6" fontId="0" fillId="0" borderId="21" xfId="0" applyNumberFormat="1" applyBorder="1"/>
    <xf numFmtId="164" fontId="2" fillId="2" borderId="25" xfId="0" applyNumberFormat="1" applyFont="1" applyFill="1" applyBorder="1"/>
    <xf numFmtId="0" fontId="0" fillId="0" borderId="7" xfId="0" applyBorder="1"/>
    <xf numFmtId="0" fontId="0" fillId="0" borderId="8" xfId="0" applyBorder="1"/>
    <xf numFmtId="0" fontId="0" fillId="0" borderId="8" xfId="0" applyBorder="1" applyProtection="1"/>
    <xf numFmtId="0" fontId="0" fillId="0" borderId="9" xfId="0" applyBorder="1"/>
    <xf numFmtId="0" fontId="2" fillId="0" borderId="20" xfId="0" applyFont="1" applyBorder="1"/>
    <xf numFmtId="8" fontId="0" fillId="0" borderId="21" xfId="0" applyNumberFormat="1" applyBorder="1"/>
    <xf numFmtId="0" fontId="0" fillId="0" borderId="3" xfId="0" applyBorder="1"/>
    <xf numFmtId="8" fontId="2" fillId="2" borderId="25" xfId="0" applyNumberFormat="1" applyFont="1" applyFill="1" applyBorder="1"/>
    <xf numFmtId="0" fontId="0" fillId="0" borderId="31" xfId="0" applyFill="1" applyBorder="1" applyProtection="1"/>
    <xf numFmtId="0" fontId="0" fillId="0" borderId="32" xfId="0" applyFill="1" applyBorder="1" applyProtection="1"/>
    <xf numFmtId="0" fontId="0" fillId="0" borderId="25" xfId="0" applyFill="1" applyBorder="1" applyProtection="1"/>
    <xf numFmtId="0" fontId="3" fillId="5" borderId="10" xfId="1" applyFont="1" applyBorder="1" applyAlignment="1">
      <alignment horizontal="center"/>
    </xf>
    <xf numFmtId="0" fontId="4" fillId="5" borderId="11" xfId="1" applyBorder="1" applyAlignment="1">
      <alignment horizontal="center"/>
    </xf>
    <xf numFmtId="0" fontId="4" fillId="5" borderId="12" xfId="1" applyBorder="1" applyAlignment="1">
      <alignment horizontal="center"/>
    </xf>
    <xf numFmtId="0" fontId="2" fillId="0" borderId="5" xfId="0" applyFont="1" applyBorder="1" applyAlignment="1">
      <alignment horizontal="left"/>
    </xf>
    <xf numFmtId="0" fontId="0" fillId="0" borderId="5" xfId="0" applyBorder="1" applyAlignment="1">
      <alignment horizontal="left"/>
    </xf>
    <xf numFmtId="0" fontId="0" fillId="0" borderId="21" xfId="0" applyBorder="1" applyAlignment="1">
      <alignment horizontal="left"/>
    </xf>
    <xf numFmtId="0" fontId="0" fillId="0" borderId="0" xfId="0" applyBorder="1"/>
    <xf numFmtId="0" fontId="0" fillId="0" borderId="2" xfId="0" applyBorder="1"/>
    <xf numFmtId="0" fontId="0" fillId="2" borderId="27" xfId="0" applyFill="1" applyBorder="1" applyAlignment="1">
      <alignment horizontal="right"/>
    </xf>
    <xf numFmtId="0" fontId="0" fillId="2" borderId="24" xfId="0" applyFill="1" applyBorder="1" applyAlignment="1">
      <alignment horizontal="right"/>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0" fillId="4" borderId="7" xfId="0" applyNumberFormat="1" applyFill="1" applyBorder="1" applyAlignment="1">
      <alignment horizontal="left" wrapText="1"/>
    </xf>
    <xf numFmtId="0" fontId="0" fillId="4" borderId="8" xfId="0" applyNumberFormat="1" applyFill="1" applyBorder="1" applyAlignment="1">
      <alignment horizontal="left" wrapText="1"/>
    </xf>
    <xf numFmtId="0" fontId="0" fillId="4" borderId="9" xfId="0" applyNumberFormat="1" applyFill="1" applyBorder="1" applyAlignment="1">
      <alignment horizontal="left" wrapText="1"/>
    </xf>
    <xf numFmtId="0" fontId="0" fillId="4" borderId="0" xfId="0" applyNumberFormat="1" applyFill="1" applyBorder="1" applyAlignment="1">
      <alignment horizontal="left" wrapText="1"/>
    </xf>
    <xf numFmtId="0" fontId="0" fillId="4" borderId="2" xfId="0" applyNumberFormat="1" applyFill="1" applyBorder="1" applyAlignment="1">
      <alignment horizontal="left" wrapText="1"/>
    </xf>
    <xf numFmtId="0" fontId="0" fillId="4" borderId="4" xfId="0" applyNumberFormat="1" applyFill="1" applyBorder="1" applyAlignment="1">
      <alignment horizontal="left" wrapText="1"/>
    </xf>
    <xf numFmtId="0" fontId="0" fillId="4" borderId="6" xfId="0" applyNumberFormat="1" applyFill="1" applyBorder="1" applyAlignment="1">
      <alignment horizontal="left" wrapText="1"/>
    </xf>
    <xf numFmtId="0" fontId="0" fillId="0" borderId="28" xfId="0" applyBorder="1" applyAlignment="1" applyProtection="1">
      <alignment horizontal="left" wrapText="1"/>
    </xf>
    <xf numFmtId="0" fontId="0" fillId="0" borderId="29" xfId="0" applyBorder="1" applyAlignment="1" applyProtection="1">
      <alignment horizontal="left" wrapText="1"/>
    </xf>
    <xf numFmtId="0" fontId="0" fillId="0" borderId="30" xfId="0" applyBorder="1" applyAlignment="1" applyProtection="1">
      <alignment horizontal="left" wrapText="1"/>
    </xf>
    <xf numFmtId="0" fontId="0" fillId="0" borderId="20" xfId="0" applyBorder="1" applyAlignment="1" applyProtection="1">
      <alignment horizontal="left" wrapText="1"/>
    </xf>
    <xf numFmtId="0" fontId="0" fillId="0" borderId="5" xfId="0" applyBorder="1" applyAlignment="1" applyProtection="1">
      <alignment horizontal="left" wrapText="1"/>
    </xf>
    <xf numFmtId="0" fontId="0" fillId="0" borderId="21" xfId="0" applyBorder="1" applyAlignment="1" applyProtection="1">
      <alignment horizontal="left" wrapText="1"/>
    </xf>
    <xf numFmtId="0" fontId="0" fillId="0" borderId="20" xfId="0" applyBorder="1" applyProtection="1"/>
    <xf numFmtId="0" fontId="0" fillId="0" borderId="5" xfId="0" applyBorder="1" applyProtection="1"/>
    <xf numFmtId="0" fontId="0" fillId="0" borderId="21" xfId="0" applyBorder="1" applyProtection="1"/>
    <xf numFmtId="0" fontId="5" fillId="0" borderId="20" xfId="0" applyFont="1" applyFill="1" applyBorder="1" applyAlignment="1" applyProtection="1"/>
    <xf numFmtId="0" fontId="5" fillId="0" borderId="5" xfId="0" applyFont="1" applyFill="1" applyBorder="1" applyAlignment="1" applyProtection="1"/>
    <xf numFmtId="0" fontId="5" fillId="0" borderId="21" xfId="0" applyFont="1" applyFill="1" applyBorder="1" applyAlignment="1" applyProtection="1"/>
    <xf numFmtId="0" fontId="2" fillId="0" borderId="21" xfId="0" applyFont="1" applyBorder="1" applyAlignment="1">
      <alignment horizontal="left"/>
    </xf>
    <xf numFmtId="0" fontId="0" fillId="0" borderId="5" xfId="0" applyBorder="1" applyAlignment="1">
      <alignment horizontal="righ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2" fillId="2" borderId="23"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0" fillId="2" borderId="23" xfId="0" applyFill="1" applyBorder="1" applyAlignment="1">
      <alignment horizontal="left"/>
    </xf>
    <xf numFmtId="0" fontId="0" fillId="2" borderId="24" xfId="0" applyFill="1" applyBorder="1" applyAlignment="1">
      <alignment horizontal="left"/>
    </xf>
    <xf numFmtId="0" fontId="0" fillId="0" borderId="22" xfId="0" applyFill="1" applyBorder="1" applyAlignment="1">
      <alignment horizontal="left"/>
    </xf>
    <xf numFmtId="0" fontId="0" fillId="0" borderId="15" xfId="0" applyFill="1" applyBorder="1" applyAlignment="1">
      <alignment horizontal="left"/>
    </xf>
    <xf numFmtId="0" fontId="0" fillId="0" borderId="16" xfId="0" applyFill="1" applyBorder="1" applyAlignment="1">
      <alignment horizontal="left"/>
    </xf>
    <xf numFmtId="0" fontId="0" fillId="0" borderId="19"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22" xfId="0" applyBorder="1" applyAlignment="1">
      <alignment horizontal="left"/>
    </xf>
  </cellXfs>
  <cellStyles count="2">
    <cellStyle name="40% - Accent5" xfId="1" builtinId="4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showRowColHeaders="0" tabSelected="1" workbookViewId="0">
      <selection activeCell="C8" sqref="C8"/>
    </sheetView>
  </sheetViews>
  <sheetFormatPr defaultRowHeight="15" x14ac:dyDescent="0.25"/>
  <cols>
    <col min="1" max="1" width="8" customWidth="1"/>
    <col min="2" max="2" width="27" customWidth="1"/>
    <col min="4" max="4" width="13.5703125" customWidth="1"/>
    <col min="5" max="5" width="18.28515625" customWidth="1"/>
    <col min="6" max="6" width="20.140625" customWidth="1"/>
    <col min="7" max="7" width="13.7109375" customWidth="1"/>
    <col min="8" max="8" width="8.140625" customWidth="1"/>
    <col min="9" max="9" width="26.28515625" customWidth="1"/>
    <col min="10" max="10" width="8.7109375" customWidth="1"/>
    <col min="11" max="11" width="8.28515625" customWidth="1"/>
    <col min="12" max="12" width="17.85546875" customWidth="1"/>
    <col min="13" max="13" width="18.85546875" customWidth="1"/>
    <col min="14" max="14" width="14" customWidth="1"/>
  </cols>
  <sheetData>
    <row r="1" spans="1:15" ht="21.75" thickBot="1" x14ac:dyDescent="0.4">
      <c r="G1" s="1"/>
      <c r="H1" s="1"/>
      <c r="I1" s="18"/>
      <c r="J1" s="18"/>
      <c r="K1" s="18"/>
      <c r="L1" s="18"/>
      <c r="M1" s="18"/>
      <c r="N1" s="18"/>
    </row>
    <row r="2" spans="1:15" ht="21.75" thickBot="1" x14ac:dyDescent="0.4">
      <c r="B2" s="62" t="s">
        <v>4</v>
      </c>
      <c r="C2" s="63"/>
      <c r="D2" s="63"/>
      <c r="E2" s="63"/>
      <c r="F2" s="63"/>
      <c r="G2" s="64"/>
      <c r="H2" s="19"/>
      <c r="I2" s="52" t="s">
        <v>26</v>
      </c>
      <c r="J2" s="53"/>
      <c r="K2" s="53"/>
      <c r="L2" s="53"/>
      <c r="M2" s="53"/>
      <c r="N2" s="54"/>
    </row>
    <row r="3" spans="1:15" x14ac:dyDescent="0.25">
      <c r="B3" s="41"/>
      <c r="C3" s="42"/>
      <c r="D3" s="43"/>
      <c r="E3" s="42"/>
      <c r="F3" s="42"/>
      <c r="G3" s="44"/>
      <c r="H3" s="21"/>
      <c r="I3" s="41"/>
      <c r="J3" s="42"/>
      <c r="K3" s="42"/>
      <c r="L3" s="42"/>
      <c r="M3" s="42"/>
      <c r="N3" s="44"/>
    </row>
    <row r="4" spans="1:15" x14ac:dyDescent="0.25">
      <c r="B4" s="45" t="s">
        <v>0</v>
      </c>
      <c r="C4" s="7">
        <v>100</v>
      </c>
      <c r="D4" s="8"/>
      <c r="E4" s="20"/>
      <c r="F4" s="20"/>
      <c r="G4" s="21"/>
      <c r="H4" s="21"/>
      <c r="I4" s="37" t="s">
        <v>0</v>
      </c>
      <c r="J4" s="28">
        <v>80</v>
      </c>
      <c r="K4" s="20"/>
      <c r="L4" s="20"/>
      <c r="M4" s="20"/>
      <c r="N4" s="21"/>
    </row>
    <row r="5" spans="1:15" x14ac:dyDescent="0.25">
      <c r="B5" s="37" t="s">
        <v>16</v>
      </c>
      <c r="C5" s="28">
        <v>180</v>
      </c>
      <c r="D5" s="8"/>
      <c r="E5" s="55" t="s">
        <v>40</v>
      </c>
      <c r="F5" s="55"/>
      <c r="G5" s="84"/>
      <c r="H5" s="21"/>
      <c r="I5" s="37" t="s">
        <v>27</v>
      </c>
      <c r="J5" s="28">
        <v>180</v>
      </c>
      <c r="K5" s="3"/>
      <c r="L5" s="55" t="s">
        <v>41</v>
      </c>
      <c r="M5" s="56"/>
      <c r="N5" s="57"/>
      <c r="O5" s="17"/>
    </row>
    <row r="6" spans="1:15" x14ac:dyDescent="0.25">
      <c r="B6" s="4"/>
      <c r="C6" s="3"/>
      <c r="D6" s="8"/>
      <c r="E6" s="56" t="s">
        <v>9</v>
      </c>
      <c r="F6" s="56"/>
      <c r="G6" s="57"/>
      <c r="H6" s="21"/>
      <c r="I6" s="4"/>
      <c r="J6" s="3"/>
      <c r="K6" s="3"/>
      <c r="L6" s="86" t="s">
        <v>32</v>
      </c>
      <c r="M6" s="87"/>
      <c r="N6" s="88"/>
    </row>
    <row r="7" spans="1:15" x14ac:dyDescent="0.25">
      <c r="B7" s="37" t="s">
        <v>1</v>
      </c>
      <c r="C7" s="27">
        <f>ROUNDUP(0.24*C4,0)</f>
        <v>24</v>
      </c>
      <c r="D7" s="22"/>
      <c r="E7" s="29" t="s">
        <v>6</v>
      </c>
      <c r="F7" s="30">
        <v>3.0998999999999999</v>
      </c>
      <c r="G7" s="36">
        <f>C7*F7</f>
        <v>74.397599999999997</v>
      </c>
      <c r="H7" s="21"/>
      <c r="I7" s="37" t="s">
        <v>1</v>
      </c>
      <c r="J7" s="28">
        <v>20</v>
      </c>
      <c r="K7" s="20"/>
      <c r="L7" s="26" t="s">
        <v>29</v>
      </c>
      <c r="M7" s="34">
        <v>1.72</v>
      </c>
      <c r="N7" s="46">
        <f>J7*M7</f>
        <v>34.4</v>
      </c>
    </row>
    <row r="8" spans="1:15" x14ac:dyDescent="0.25">
      <c r="B8" s="37" t="s">
        <v>2</v>
      </c>
      <c r="C8" s="27">
        <f>ROUNDUP(0.16*C4,0)</f>
        <v>16</v>
      </c>
      <c r="D8" s="22"/>
      <c r="E8" s="29" t="s">
        <v>7</v>
      </c>
      <c r="F8" s="30">
        <v>2.8380999999999998</v>
      </c>
      <c r="G8" s="36">
        <f>C8*F8</f>
        <v>45.409599999999998</v>
      </c>
      <c r="H8" s="21"/>
      <c r="I8" s="37" t="s">
        <v>2</v>
      </c>
      <c r="J8" s="28">
        <v>10</v>
      </c>
      <c r="K8" s="20"/>
      <c r="L8" s="26" t="s">
        <v>28</v>
      </c>
      <c r="M8" s="34">
        <v>1.48</v>
      </c>
      <c r="N8" s="46">
        <f>J8*M8</f>
        <v>14.8</v>
      </c>
    </row>
    <row r="9" spans="1:15" x14ac:dyDescent="0.25">
      <c r="B9" s="37" t="s">
        <v>3</v>
      </c>
      <c r="C9" s="27">
        <f>ROUNDUP(0.6*C4,0)</f>
        <v>60</v>
      </c>
      <c r="D9" s="22"/>
      <c r="E9" s="31" t="s">
        <v>8</v>
      </c>
      <c r="F9" s="30">
        <v>0.39989999999999998</v>
      </c>
      <c r="G9" s="36">
        <f>C9*F9</f>
        <v>23.994</v>
      </c>
      <c r="H9" s="21"/>
      <c r="I9" s="37" t="s">
        <v>3</v>
      </c>
      <c r="J9" s="28">
        <v>50</v>
      </c>
      <c r="K9" s="20"/>
      <c r="L9" s="26" t="s">
        <v>30</v>
      </c>
      <c r="M9" s="34">
        <v>0.28000000000000003</v>
      </c>
      <c r="N9" s="46">
        <f>J9*M9</f>
        <v>14.000000000000002</v>
      </c>
    </row>
    <row r="10" spans="1:15" x14ac:dyDescent="0.25">
      <c r="B10" s="4"/>
      <c r="C10" s="3"/>
      <c r="D10" s="8"/>
      <c r="E10" s="20"/>
      <c r="F10" s="20"/>
      <c r="G10" s="21"/>
      <c r="H10" s="21"/>
      <c r="I10" s="4"/>
      <c r="J10" s="20"/>
      <c r="K10" s="20"/>
      <c r="L10" s="20"/>
      <c r="M10" s="20"/>
      <c r="N10" s="21"/>
    </row>
    <row r="11" spans="1:15" x14ac:dyDescent="0.25">
      <c r="B11" s="4"/>
      <c r="C11" s="3"/>
      <c r="D11" s="8"/>
      <c r="E11" s="85" t="s">
        <v>11</v>
      </c>
      <c r="F11" s="85"/>
      <c r="G11" s="36">
        <f>SUM(G7:G9)</f>
        <v>143.80119999999999</v>
      </c>
      <c r="H11" s="21"/>
      <c r="I11" s="4"/>
      <c r="J11" s="20"/>
      <c r="K11" s="20"/>
      <c r="L11" s="85" t="s">
        <v>31</v>
      </c>
      <c r="M11" s="85"/>
      <c r="N11" s="46">
        <f>SUM(N7:N9)</f>
        <v>63.2</v>
      </c>
    </row>
    <row r="12" spans="1:15" x14ac:dyDescent="0.25">
      <c r="A12" s="2"/>
      <c r="B12" s="4"/>
      <c r="C12" s="20"/>
      <c r="D12" s="8"/>
      <c r="E12" s="20"/>
      <c r="F12" s="6"/>
      <c r="G12" s="21"/>
      <c r="H12" s="21"/>
      <c r="I12" s="4"/>
      <c r="J12" s="20"/>
      <c r="K12" s="20"/>
      <c r="L12" s="20"/>
      <c r="M12" s="58"/>
      <c r="N12" s="59"/>
    </row>
    <row r="13" spans="1:15" ht="15.75" thickBot="1" x14ac:dyDescent="0.3">
      <c r="B13" s="4"/>
      <c r="C13" s="3"/>
      <c r="D13" s="8"/>
      <c r="E13" s="85" t="s">
        <v>38</v>
      </c>
      <c r="F13" s="85"/>
      <c r="G13" s="36">
        <f>G11*C5</f>
        <v>25884.216</v>
      </c>
      <c r="H13" s="21"/>
      <c r="I13" s="47"/>
      <c r="J13" s="18"/>
      <c r="K13" s="18"/>
      <c r="L13" s="60" t="s">
        <v>37</v>
      </c>
      <c r="M13" s="61"/>
      <c r="N13" s="48">
        <f>N11*J5</f>
        <v>11376</v>
      </c>
    </row>
    <row r="14" spans="1:15" x14ac:dyDescent="0.25">
      <c r="B14" s="4"/>
      <c r="C14" s="3"/>
      <c r="D14" s="8"/>
      <c r="E14" s="20"/>
      <c r="F14" s="20"/>
      <c r="G14" s="21"/>
      <c r="H14" s="20"/>
      <c r="I14" s="2"/>
      <c r="J14" s="2"/>
      <c r="K14" s="2"/>
      <c r="L14" s="2"/>
      <c r="M14" s="2"/>
      <c r="N14" s="2"/>
    </row>
    <row r="15" spans="1:15" x14ac:dyDescent="0.25">
      <c r="B15" s="4"/>
      <c r="C15" s="20"/>
      <c r="D15" s="5"/>
      <c r="E15" s="32" t="s">
        <v>23</v>
      </c>
      <c r="F15" s="33">
        <v>0.2475</v>
      </c>
      <c r="G15" s="36">
        <f>C4*F15*C5</f>
        <v>4455</v>
      </c>
    </row>
    <row r="16" spans="1:15" x14ac:dyDescent="0.25">
      <c r="B16" s="4"/>
      <c r="C16" s="20"/>
      <c r="D16" s="20"/>
      <c r="E16" s="20"/>
      <c r="F16" s="20"/>
      <c r="G16" s="21"/>
    </row>
    <row r="17" spans="1:18" s="9" customFormat="1" ht="15.75" thickBot="1" x14ac:dyDescent="0.3">
      <c r="B17" s="89" t="s">
        <v>12</v>
      </c>
      <c r="C17" s="90"/>
      <c r="D17" s="90"/>
      <c r="E17" s="90"/>
      <c r="F17" s="91"/>
      <c r="G17" s="40">
        <f>SUM(G15:G15,G13)</f>
        <v>30339.216</v>
      </c>
    </row>
    <row r="18" spans="1:18" ht="15.75" thickBot="1" x14ac:dyDescent="0.3"/>
    <row r="19" spans="1:18" ht="20.25" customHeight="1" thickBot="1" x14ac:dyDescent="0.4">
      <c r="B19" s="62" t="s">
        <v>39</v>
      </c>
      <c r="C19" s="63"/>
      <c r="D19" s="64"/>
      <c r="E19" s="65" t="s">
        <v>10</v>
      </c>
      <c r="F19" s="66"/>
      <c r="G19" s="67"/>
      <c r="H19" s="10"/>
    </row>
    <row r="20" spans="1:18" x14ac:dyDescent="0.25">
      <c r="B20" s="97" t="s">
        <v>15</v>
      </c>
      <c r="C20" s="98"/>
      <c r="D20" s="99"/>
      <c r="E20" s="68"/>
      <c r="F20" s="68"/>
      <c r="G20" s="69"/>
      <c r="H20" s="10"/>
    </row>
    <row r="21" spans="1:18" x14ac:dyDescent="0.25">
      <c r="B21" s="35" t="s">
        <v>17</v>
      </c>
      <c r="C21" s="30">
        <v>2</v>
      </c>
      <c r="D21" s="36">
        <f>C21*C9*C5</f>
        <v>21600</v>
      </c>
      <c r="E21" s="68"/>
      <c r="F21" s="68"/>
      <c r="G21" s="69"/>
      <c r="H21" s="10"/>
    </row>
    <row r="22" spans="1:18" x14ac:dyDescent="0.25">
      <c r="B22" s="37" t="s">
        <v>34</v>
      </c>
      <c r="C22" s="30">
        <v>0.25</v>
      </c>
      <c r="D22" s="36">
        <f>C22*C5*C8</f>
        <v>720</v>
      </c>
      <c r="E22" s="68"/>
      <c r="F22" s="68"/>
      <c r="G22" s="69"/>
      <c r="H22" s="10"/>
    </row>
    <row r="23" spans="1:18" x14ac:dyDescent="0.25">
      <c r="B23" s="94" t="s">
        <v>33</v>
      </c>
      <c r="C23" s="95"/>
      <c r="D23" s="96"/>
      <c r="E23" s="68"/>
      <c r="F23" s="68"/>
      <c r="G23" s="69"/>
      <c r="H23" s="10"/>
    </row>
    <row r="24" spans="1:18" x14ac:dyDescent="0.25">
      <c r="B24" s="38" t="s">
        <v>35</v>
      </c>
      <c r="C24" s="30">
        <v>1.25</v>
      </c>
      <c r="D24" s="36">
        <f>C24*J9*J5</f>
        <v>11250</v>
      </c>
      <c r="E24" s="68"/>
      <c r="F24" s="68"/>
      <c r="G24" s="69"/>
      <c r="H24" s="10"/>
    </row>
    <row r="25" spans="1:18" x14ac:dyDescent="0.25">
      <c r="B25" s="38" t="s">
        <v>36</v>
      </c>
      <c r="C25" s="34">
        <v>0.25</v>
      </c>
      <c r="D25" s="39">
        <f>C25*J8*J5</f>
        <v>450</v>
      </c>
      <c r="E25" s="68"/>
      <c r="F25" s="68"/>
      <c r="G25" s="69"/>
      <c r="H25" s="10"/>
    </row>
    <row r="26" spans="1:18" x14ac:dyDescent="0.25">
      <c r="B26" s="100" t="s">
        <v>21</v>
      </c>
      <c r="C26" s="87"/>
      <c r="D26" s="88"/>
      <c r="E26" s="68"/>
      <c r="F26" s="68"/>
      <c r="G26" s="69"/>
      <c r="H26" s="10"/>
    </row>
    <row r="27" spans="1:18" x14ac:dyDescent="0.25">
      <c r="B27" s="37" t="s">
        <v>5</v>
      </c>
      <c r="C27" s="26"/>
      <c r="D27" s="36">
        <f>SUM(G17,N13)</f>
        <v>41715.216</v>
      </c>
      <c r="E27" s="68"/>
      <c r="F27" s="68"/>
      <c r="G27" s="69"/>
      <c r="H27" s="10"/>
    </row>
    <row r="28" spans="1:18" x14ac:dyDescent="0.25">
      <c r="B28" s="37" t="s">
        <v>24</v>
      </c>
      <c r="C28" s="26"/>
      <c r="D28" s="36">
        <f>G15</f>
        <v>4455</v>
      </c>
      <c r="E28" s="68"/>
      <c r="F28" s="68"/>
      <c r="G28" s="69"/>
      <c r="H28" s="10"/>
    </row>
    <row r="29" spans="1:18" ht="15.75" thickBot="1" x14ac:dyDescent="0.3">
      <c r="B29" s="92" t="s">
        <v>25</v>
      </c>
      <c r="C29" s="93"/>
      <c r="D29" s="40">
        <f>SUM(D21:D28)</f>
        <v>80190.216</v>
      </c>
      <c r="E29" s="70"/>
      <c r="F29" s="70"/>
      <c r="G29" s="71"/>
      <c r="H29" s="10"/>
    </row>
    <row r="30" spans="1:18" x14ac:dyDescent="0.25">
      <c r="F30" s="11"/>
      <c r="G30" s="11"/>
      <c r="H30" s="10"/>
    </row>
    <row r="31" spans="1:18" ht="15.75" thickBot="1" x14ac:dyDescent="0.3">
      <c r="F31" s="11"/>
      <c r="G31" s="11"/>
      <c r="H31" s="16"/>
    </row>
    <row r="32" spans="1:18" ht="18" customHeight="1" x14ac:dyDescent="0.25">
      <c r="A32" s="24"/>
      <c r="B32" s="72" t="s">
        <v>13</v>
      </c>
      <c r="C32" s="73"/>
      <c r="D32" s="73"/>
      <c r="E32" s="73"/>
      <c r="F32" s="73"/>
      <c r="G32" s="73"/>
      <c r="H32" s="73"/>
      <c r="I32" s="73"/>
      <c r="J32" s="73"/>
      <c r="K32" s="73"/>
      <c r="L32" s="73"/>
      <c r="M32" s="73"/>
      <c r="N32" s="73"/>
      <c r="O32" s="73"/>
      <c r="P32" s="73"/>
      <c r="Q32" s="73"/>
      <c r="R32" s="74"/>
    </row>
    <row r="33" spans="1:18" ht="15" customHeight="1" x14ac:dyDescent="0.25">
      <c r="A33" s="23"/>
      <c r="B33" s="75" t="s">
        <v>14</v>
      </c>
      <c r="C33" s="76"/>
      <c r="D33" s="76"/>
      <c r="E33" s="76"/>
      <c r="F33" s="76"/>
      <c r="G33" s="76"/>
      <c r="H33" s="76"/>
      <c r="I33" s="76"/>
      <c r="J33" s="76"/>
      <c r="K33" s="76"/>
      <c r="L33" s="76"/>
      <c r="M33" s="76"/>
      <c r="N33" s="76"/>
      <c r="O33" s="76"/>
      <c r="P33" s="76"/>
      <c r="Q33" s="76"/>
      <c r="R33" s="77"/>
    </row>
    <row r="34" spans="1:18" ht="15" customHeight="1" x14ac:dyDescent="0.25">
      <c r="A34" s="23"/>
      <c r="B34" s="78" t="s">
        <v>18</v>
      </c>
      <c r="C34" s="79"/>
      <c r="D34" s="79"/>
      <c r="E34" s="79"/>
      <c r="F34" s="79"/>
      <c r="G34" s="79"/>
      <c r="H34" s="79"/>
      <c r="I34" s="79"/>
      <c r="J34" s="79"/>
      <c r="K34" s="79"/>
      <c r="L34" s="79"/>
      <c r="M34" s="79"/>
      <c r="N34" s="79"/>
      <c r="O34" s="79"/>
      <c r="P34" s="79"/>
      <c r="Q34" s="79"/>
      <c r="R34" s="80"/>
    </row>
    <row r="35" spans="1:18" ht="28.5" customHeight="1" x14ac:dyDescent="0.25">
      <c r="A35" s="24"/>
      <c r="B35" s="78" t="s">
        <v>19</v>
      </c>
      <c r="C35" s="79"/>
      <c r="D35" s="79"/>
      <c r="E35" s="79"/>
      <c r="F35" s="79"/>
      <c r="G35" s="79"/>
      <c r="H35" s="79"/>
      <c r="I35" s="79"/>
      <c r="J35" s="79"/>
      <c r="K35" s="79"/>
      <c r="L35" s="79"/>
      <c r="M35" s="79"/>
      <c r="N35" s="79"/>
      <c r="O35" s="79"/>
      <c r="P35" s="79"/>
      <c r="Q35" s="79"/>
      <c r="R35" s="80"/>
    </row>
    <row r="36" spans="1:18" ht="21" customHeight="1" x14ac:dyDescent="0.25">
      <c r="A36" s="24"/>
      <c r="B36" s="81" t="s">
        <v>20</v>
      </c>
      <c r="C36" s="82"/>
      <c r="D36" s="82"/>
      <c r="E36" s="82"/>
      <c r="F36" s="82"/>
      <c r="G36" s="82"/>
      <c r="H36" s="82"/>
      <c r="I36" s="82"/>
      <c r="J36" s="82"/>
      <c r="K36" s="82"/>
      <c r="L36" s="82"/>
      <c r="M36" s="82"/>
      <c r="N36" s="82"/>
      <c r="O36" s="82"/>
      <c r="P36" s="82"/>
      <c r="Q36" s="82"/>
      <c r="R36" s="83"/>
    </row>
    <row r="37" spans="1:18" ht="15.75" thickBot="1" x14ac:dyDescent="0.3">
      <c r="A37" s="24"/>
      <c r="B37" s="49" t="s">
        <v>22</v>
      </c>
      <c r="C37" s="50"/>
      <c r="D37" s="50"/>
      <c r="E37" s="50"/>
      <c r="F37" s="50"/>
      <c r="G37" s="50"/>
      <c r="H37" s="50"/>
      <c r="I37" s="50"/>
      <c r="J37" s="50"/>
      <c r="K37" s="50"/>
      <c r="L37" s="50"/>
      <c r="M37" s="50"/>
      <c r="N37" s="50"/>
      <c r="O37" s="50"/>
      <c r="P37" s="50"/>
      <c r="Q37" s="50"/>
      <c r="R37" s="51"/>
    </row>
    <row r="38" spans="1:18" x14ac:dyDescent="0.25">
      <c r="A38" s="24"/>
      <c r="B38" s="25"/>
      <c r="C38" s="13"/>
      <c r="D38" s="13"/>
      <c r="E38" s="25"/>
      <c r="F38" s="24"/>
      <c r="G38" s="24"/>
      <c r="H38" s="24"/>
      <c r="I38" s="24"/>
      <c r="J38" s="24"/>
      <c r="K38" s="24"/>
      <c r="L38" s="24"/>
      <c r="M38" s="24"/>
      <c r="N38" s="24"/>
      <c r="O38" s="24"/>
      <c r="P38" s="24"/>
      <c r="Q38" s="24"/>
      <c r="R38" s="24"/>
    </row>
    <row r="39" spans="1:18" x14ac:dyDescent="0.25">
      <c r="A39" s="24"/>
      <c r="B39" s="25"/>
      <c r="C39" s="13"/>
      <c r="D39" s="13"/>
      <c r="E39" s="25"/>
      <c r="F39" s="24"/>
      <c r="G39" s="24"/>
      <c r="H39" s="24"/>
      <c r="I39" s="24"/>
      <c r="J39" s="24"/>
      <c r="K39" s="24"/>
      <c r="L39" s="24"/>
      <c r="M39" s="24"/>
      <c r="N39" s="24"/>
      <c r="O39" s="24"/>
      <c r="P39" s="24"/>
      <c r="Q39" s="24"/>
      <c r="R39" s="24"/>
    </row>
    <row r="40" spans="1:18" x14ac:dyDescent="0.25">
      <c r="A40" s="24"/>
      <c r="B40" s="25"/>
      <c r="C40" s="25"/>
      <c r="D40" s="25"/>
      <c r="E40" s="25"/>
      <c r="F40" s="24"/>
      <c r="G40" s="24"/>
      <c r="H40" s="24"/>
      <c r="I40" s="24"/>
      <c r="J40" s="24"/>
      <c r="K40" s="24"/>
      <c r="L40" s="24"/>
      <c r="M40" s="24"/>
      <c r="N40" s="24"/>
      <c r="O40" s="24"/>
      <c r="P40" s="24"/>
      <c r="Q40" s="24"/>
      <c r="R40" s="24"/>
    </row>
    <row r="41" spans="1:18" x14ac:dyDescent="0.25">
      <c r="A41" s="24"/>
      <c r="B41" s="25"/>
      <c r="C41" s="25"/>
      <c r="D41" s="13"/>
      <c r="E41" s="25"/>
      <c r="F41" s="24"/>
      <c r="G41" s="24"/>
      <c r="H41" s="24"/>
      <c r="I41" s="24"/>
      <c r="J41" s="24"/>
      <c r="K41" s="24"/>
      <c r="L41" s="24"/>
      <c r="M41" s="24"/>
      <c r="N41" s="24"/>
      <c r="O41" s="24"/>
      <c r="P41" s="24"/>
      <c r="Q41" s="24"/>
      <c r="R41" s="24"/>
    </row>
    <row r="42" spans="1:18" x14ac:dyDescent="0.25">
      <c r="B42" s="12"/>
      <c r="C42" s="12"/>
      <c r="D42" s="14"/>
      <c r="E42" s="12"/>
    </row>
    <row r="43" spans="1:18" x14ac:dyDescent="0.25">
      <c r="B43" s="12"/>
      <c r="C43" s="12"/>
      <c r="D43" s="14"/>
      <c r="E43" s="12"/>
    </row>
    <row r="44" spans="1:18" x14ac:dyDescent="0.25">
      <c r="B44" s="12"/>
      <c r="C44" s="12"/>
      <c r="D44" s="15"/>
      <c r="E44" s="12"/>
    </row>
  </sheetData>
  <sheetProtection sheet="1" objects="1" scenarios="1" selectLockedCells="1"/>
  <mergeCells count="24">
    <mergeCell ref="E11:F11"/>
    <mergeCell ref="L6:N6"/>
    <mergeCell ref="L11:M11"/>
    <mergeCell ref="B17:F17"/>
    <mergeCell ref="B29:C29"/>
    <mergeCell ref="B23:D23"/>
    <mergeCell ref="B20:D20"/>
    <mergeCell ref="B26:D26"/>
    <mergeCell ref="B37:R37"/>
    <mergeCell ref="I2:N2"/>
    <mergeCell ref="L5:N5"/>
    <mergeCell ref="M12:N12"/>
    <mergeCell ref="L13:M13"/>
    <mergeCell ref="B2:G2"/>
    <mergeCell ref="B19:D19"/>
    <mergeCell ref="E19:G29"/>
    <mergeCell ref="B32:R32"/>
    <mergeCell ref="B33:R33"/>
    <mergeCell ref="B34:R34"/>
    <mergeCell ref="B35:R35"/>
    <mergeCell ref="B36:R36"/>
    <mergeCell ref="E5:G5"/>
    <mergeCell ref="E6:G6"/>
    <mergeCell ref="E13:F13"/>
  </mergeCells>
  <pageMargins left="0.7" right="0.7"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NYS Estimated Reimbursement</vt:lpstr>
    </vt:vector>
  </TitlesOfParts>
  <Company>USOE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DAdams</dc:creator>
  <cp:lastModifiedBy>Kristin Junco</cp:lastModifiedBy>
  <cp:lastPrinted>2008-10-21T21:10:28Z</cp:lastPrinted>
  <dcterms:created xsi:type="dcterms:W3CDTF">2008-09-04T14:34:40Z</dcterms:created>
  <dcterms:modified xsi:type="dcterms:W3CDTF">2016-08-15T21:10:50Z</dcterms:modified>
</cp:coreProperties>
</file>